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" sheetId="1" r:id="rId1"/>
  </sheets>
  <definedNames>
    <definedName name="_xlnm.Print_Area" localSheetId="0">'vc lab'!$A$1:$J$44</definedName>
    <definedName name="_xlnm.Print_Titles" localSheetId="0">'vc lab'!$6:$6</definedName>
  </definedNames>
  <calcPr fullCalcOnLoad="1"/>
</workbook>
</file>

<file path=xl/sharedStrings.xml><?xml version="1.0" encoding="utf-8"?>
<sst xmlns="http://schemas.openxmlformats.org/spreadsheetml/2006/main" count="77" uniqueCount="76">
  <si>
    <t>Nr. Crt.</t>
  </si>
  <si>
    <t>Denumire laborator</t>
  </si>
  <si>
    <t>Laborator Clinic dr. Berceanu SRL</t>
  </si>
  <si>
    <t>Total General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</si>
  <si>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</si>
  <si>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</si>
  <si>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</si>
  <si>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</si>
  <si>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</si>
  <si>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</si>
  <si>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</si>
  <si>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</si>
  <si>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</si>
  <si>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</si>
  <si>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</si>
  <si>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</si>
  <si>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</si>
  <si>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</si>
  <si>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</si>
  <si>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</si>
  <si>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</si>
  <si>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</si>
  <si>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</si>
  <si>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</si>
  <si>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</si>
  <si>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</si>
  <si>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</si>
  <si>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</si>
  <si>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</si>
  <si>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</si>
  <si>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</si>
  <si>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</si>
  <si>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</si>
  <si>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</si>
  <si>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</si>
  <si>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</si>
  <si>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</si>
  <si>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</si>
  <si>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</si>
  <si>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</si>
  <si>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</si>
  <si>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</si>
  <si>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</si>
  <si>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</si>
  <si>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</si>
  <si>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</si>
  <si>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</si>
  <si>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</si>
  <si>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</si>
  <si>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</si>
  <si>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</si>
  <si>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</si>
  <si>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</si>
  <si>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</si>
  <si>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</si>
  <si>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</si>
  <si>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</si>
  <si>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</si>
  <si>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</si>
  <si>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</si>
  <si>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</si>
  <si>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</si>
  <si>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</si>
  <si>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</si>
  <si>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</si>
  <si>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</si>
  <si>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</si>
  <si>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</si>
  <si>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</si>
  <si>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</si>
  <si>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</si>
  <si>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</si>
  <si>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</si>
  <si>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CRITERIUL 2 CALITATE 50%</t>
  </si>
  <si>
    <t>TOTAL VALOARE DE CONTRACT SEM.II 2023 (FORMULA)</t>
  </si>
  <si>
    <t>TOTAL VALOARE DE CONTRACT SEM.II 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</si>
</sst>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2">
    <font>
      <sz val="10"/>
      <name val="Arial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0" borderId="12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G7" sqref="G7"/>
    </sheetView>
  </sheetViews>
  <sheetFormatPr defaultColWidth="9.140625" defaultRowHeight="12.75"/>
  <cols>
    <col min="1" max="1" width="6.8515625" style="1" customWidth="1"/>
    <col min="2" max="2" width="41.8515625" style="2" customWidth="1"/>
    <col min="3" max="3" width="20.421875" style="1" customWidth="1"/>
    <col min="4" max="4" width="20.140625" style="3" customWidth="1"/>
    <col min="5" max="5" width="20.28125" style="3" customWidth="1"/>
    <col min="6" max="6" width="19.7109375" style="3" customWidth="1"/>
    <col min="7" max="7" width="18.00390625" style="3" customWidth="1"/>
    <col min="8" max="8" width="18.57421875" style="3" customWidth="1"/>
    <col min="9" max="9" width="20.421875" style="1" hidden="1" customWidth="1"/>
    <col min="10" max="10" width="19.57421875" style="1" customWidth="1"/>
    <col min="11" max="16384" width="9.140625" style="1" customWidth="1"/>
  </cols>
  <sheetData>
    <row r="1" ht="21.75" customHeight="1">
      <c r="C1" s="3"/>
    </row>
    <row r="2" spans="2:8" s="23" customFormat="1" ht="21.75" customHeight="1">
      <c r="B2" s="22" t="s">
        <v>71</v>
      </c>
      <c r="D2" s="24"/>
      <c r="E2" s="22"/>
      <c r="F2" s="22"/>
      <c r="G2" s="22"/>
      <c r="H2" s="22"/>
    </row>
    <row r="3" spans="2:8" s="23" customFormat="1" ht="25.5" customHeight="1">
      <c r="B3" s="22" t="s">
        <v>72</v>
      </c>
      <c r="D3" s="24"/>
      <c r="E3" s="22"/>
      <c r="F3" s="22"/>
      <c r="G3" s="22"/>
      <c r="H3" s="22"/>
    </row>
    <row r="4" spans="3:8" ht="21.75" customHeight="1">
      <c r="C4" s="25"/>
      <c r="D4" s="1"/>
      <c r="F4" s="4"/>
      <c r="G4" s="4"/>
      <c r="H4" s="4"/>
    </row>
    <row r="5" spans="3:10" ht="36.75" customHeight="1">
      <c r="C5" s="28" t="s">
        <v>35</v>
      </c>
      <c r="D5" s="29"/>
      <c r="E5" s="30" t="s">
        <v>73</v>
      </c>
      <c r="F5" s="31"/>
      <c r="G5" s="31"/>
      <c r="H5" s="32"/>
      <c r="I5" s="18"/>
      <c r="J5" s="18"/>
    </row>
    <row r="6" spans="1:10" ht="90" customHeight="1">
      <c r="A6" s="14" t="s">
        <v>0</v>
      </c>
      <c r="B6" s="20" t="s">
        <v>1</v>
      </c>
      <c r="C6" s="26" t="s">
        <v>14</v>
      </c>
      <c r="D6" s="15" t="s">
        <v>34</v>
      </c>
      <c r="E6" s="26" t="s">
        <v>21</v>
      </c>
      <c r="F6" s="15" t="s">
        <v>22</v>
      </c>
      <c r="G6" s="26" t="s">
        <v>23</v>
      </c>
      <c r="H6" s="15" t="s">
        <v>24</v>
      </c>
      <c r="I6" s="16" t="s">
        <v>74</v>
      </c>
      <c r="J6" s="16" t="s">
        <v>75</v>
      </c>
    </row>
    <row r="7" spans="1:10" ht="46.5" customHeight="1">
      <c r="A7" s="19" t="s">
        <v>44</v>
      </c>
      <c r="B7" s="9" t="s">
        <v>7</v>
      </c>
      <c r="C7" s="10">
        <v>870.6</v>
      </c>
      <c r="D7" s="11">
        <f aca="true" t="shared" si="0" ref="D7:D32">C7*$C$36</f>
        <v>178778.74650925462</v>
      </c>
      <c r="E7" s="11">
        <v>93</v>
      </c>
      <c r="F7" s="10">
        <f aca="true" t="shared" si="1" ref="F7:F32">E7*$F$37</f>
        <v>84540.77302631579</v>
      </c>
      <c r="G7" s="11">
        <v>469</v>
      </c>
      <c r="H7" s="11">
        <f aca="true" t="shared" si="2" ref="H7:H32">G7*$F$40</f>
        <v>74464.57648217559</v>
      </c>
      <c r="I7" s="11">
        <f aca="true" t="shared" si="3" ref="I7:I32">D7+F7+H7</f>
        <v>337784.096017746</v>
      </c>
      <c r="J7" s="11">
        <f>ROUND(I7,2)</f>
        <v>337784.1</v>
      </c>
    </row>
    <row r="8" spans="1:10" ht="58.5" customHeight="1">
      <c r="A8" s="19" t="s">
        <v>47</v>
      </c>
      <c r="B8" s="9" t="s">
        <v>39</v>
      </c>
      <c r="C8" s="10">
        <v>1141.8</v>
      </c>
      <c r="D8" s="11">
        <f t="shared" si="0"/>
        <v>234469.98939153104</v>
      </c>
      <c r="E8" s="11">
        <v>113</v>
      </c>
      <c r="F8" s="10">
        <f t="shared" si="1"/>
        <v>102721.58442982456</v>
      </c>
      <c r="G8" s="11">
        <v>487.5</v>
      </c>
      <c r="H8" s="11">
        <f t="shared" si="2"/>
        <v>77401.87853957484</v>
      </c>
      <c r="I8" s="11">
        <f t="shared" si="3"/>
        <v>414593.45236093045</v>
      </c>
      <c r="J8" s="11">
        <f aca="true" t="shared" si="4" ref="J8:J31">ROUND(I8,2)</f>
        <v>414593.45</v>
      </c>
    </row>
    <row r="9" spans="1:10" ht="54.75" customHeight="1">
      <c r="A9" s="19" t="s">
        <v>47</v>
      </c>
      <c r="B9" s="9" t="s">
        <v>40</v>
      </c>
      <c r="C9" s="10">
        <v>996.2</v>
      </c>
      <c r="D9" s="11">
        <f t="shared" si="0"/>
        <v>204570.85604470418</v>
      </c>
      <c r="E9" s="11">
        <v>119</v>
      </c>
      <c r="F9" s="10">
        <f t="shared" si="1"/>
        <v>108175.82785087719</v>
      </c>
      <c r="G9" s="11">
        <v>600</v>
      </c>
      <c r="H9" s="11">
        <f t="shared" si="2"/>
        <v>95263.85051024596</v>
      </c>
      <c r="I9" s="11">
        <f t="shared" si="3"/>
        <v>408010.53440582735</v>
      </c>
      <c r="J9" s="11">
        <f t="shared" si="4"/>
        <v>408010.53</v>
      </c>
    </row>
    <row r="10" spans="1:10" ht="46.5" customHeight="1">
      <c r="A10" s="19" t="s">
        <v>57</v>
      </c>
      <c r="B10" s="9" t="s">
        <v>10</v>
      </c>
      <c r="C10" s="10">
        <v>1373.21</v>
      </c>
      <c r="D10" s="11">
        <f t="shared" si="0"/>
        <v>281990.3084010723</v>
      </c>
      <c r="E10" s="11">
        <v>112</v>
      </c>
      <c r="F10" s="10">
        <f t="shared" si="1"/>
        <v>101812.54385964911</v>
      </c>
      <c r="G10" s="11">
        <v>641</v>
      </c>
      <c r="H10" s="11">
        <f t="shared" si="2"/>
        <v>101773.54696177943</v>
      </c>
      <c r="I10" s="11">
        <f t="shared" si="3"/>
        <v>485576.3992225008</v>
      </c>
      <c r="J10" s="11">
        <f t="shared" si="4"/>
        <v>485576.4</v>
      </c>
    </row>
    <row r="11" spans="1:10" ht="46.5" customHeight="1">
      <c r="A11" s="19" t="s">
        <v>58</v>
      </c>
      <c r="B11" s="9" t="s">
        <v>15</v>
      </c>
      <c r="C11" s="10">
        <v>559.74</v>
      </c>
      <c r="D11" s="11">
        <f t="shared" si="0"/>
        <v>114943.27540901698</v>
      </c>
      <c r="E11" s="11">
        <v>119</v>
      </c>
      <c r="F11" s="10">
        <f t="shared" si="1"/>
        <v>108175.82785087719</v>
      </c>
      <c r="G11" s="11">
        <v>643.5</v>
      </c>
      <c r="H11" s="11">
        <f t="shared" si="2"/>
        <v>102170.4796722388</v>
      </c>
      <c r="I11" s="11">
        <f t="shared" si="3"/>
        <v>325289.582932133</v>
      </c>
      <c r="J11" s="11">
        <f t="shared" si="4"/>
        <v>325289.58</v>
      </c>
    </row>
    <row r="12" spans="1:10" ht="46.5" customHeight="1">
      <c r="A12" s="19" t="s">
        <v>50</v>
      </c>
      <c r="B12" s="9" t="s">
        <v>16</v>
      </c>
      <c r="C12" s="10">
        <v>461</v>
      </c>
      <c r="D12" s="11">
        <f t="shared" si="0"/>
        <v>94666.89885224716</v>
      </c>
      <c r="E12" s="11">
        <v>110</v>
      </c>
      <c r="F12" s="10">
        <f t="shared" si="1"/>
        <v>99994.46271929824</v>
      </c>
      <c r="G12" s="11">
        <v>806.5</v>
      </c>
      <c r="H12" s="11">
        <f t="shared" si="2"/>
        <v>128050.49239418894</v>
      </c>
      <c r="I12" s="11">
        <f t="shared" si="3"/>
        <v>322711.85396573436</v>
      </c>
      <c r="J12" s="11">
        <f t="shared" si="4"/>
        <v>322711.85</v>
      </c>
    </row>
    <row r="13" spans="1:10" ht="46.5" customHeight="1">
      <c r="A13" s="19" t="s">
        <v>45</v>
      </c>
      <c r="B13" s="9" t="s">
        <v>26</v>
      </c>
      <c r="C13" s="10">
        <v>757.88</v>
      </c>
      <c r="D13" s="11">
        <f t="shared" si="0"/>
        <v>155631.56030833206</v>
      </c>
      <c r="E13" s="11">
        <v>134</v>
      </c>
      <c r="F13" s="10">
        <f t="shared" si="1"/>
        <v>121811.43640350876</v>
      </c>
      <c r="G13" s="11">
        <v>1072</v>
      </c>
      <c r="H13" s="11">
        <f t="shared" si="2"/>
        <v>170204.74624497278</v>
      </c>
      <c r="I13" s="11">
        <f t="shared" si="3"/>
        <v>447647.74295681366</v>
      </c>
      <c r="J13" s="11">
        <f t="shared" si="4"/>
        <v>447647.74</v>
      </c>
    </row>
    <row r="14" spans="1:10" ht="46.5" customHeight="1">
      <c r="A14" s="19" t="s">
        <v>48</v>
      </c>
      <c r="B14" s="9" t="s">
        <v>11</v>
      </c>
      <c r="C14" s="10">
        <v>1496.59</v>
      </c>
      <c r="D14" s="11">
        <f t="shared" si="0"/>
        <v>307326.5382934589</v>
      </c>
      <c r="E14" s="11">
        <v>149</v>
      </c>
      <c r="F14" s="10">
        <f t="shared" si="1"/>
        <v>135447.04495614034</v>
      </c>
      <c r="G14" s="11">
        <v>643.5</v>
      </c>
      <c r="H14" s="11">
        <f t="shared" si="2"/>
        <v>102170.4796722388</v>
      </c>
      <c r="I14" s="11">
        <f t="shared" si="3"/>
        <v>544944.062921838</v>
      </c>
      <c r="J14" s="11">
        <f t="shared" si="4"/>
        <v>544944.06</v>
      </c>
    </row>
    <row r="15" spans="1:10" ht="46.5" customHeight="1">
      <c r="A15" s="19" t="s">
        <v>59</v>
      </c>
      <c r="B15" s="9" t="s">
        <v>4</v>
      </c>
      <c r="C15" s="10">
        <v>607.64</v>
      </c>
      <c r="D15" s="11">
        <f t="shared" si="0"/>
        <v>124779.59743726565</v>
      </c>
      <c r="E15" s="11">
        <v>108</v>
      </c>
      <c r="F15" s="10">
        <f t="shared" si="1"/>
        <v>98176.38157894736</v>
      </c>
      <c r="G15" s="11">
        <v>558</v>
      </c>
      <c r="H15" s="11">
        <f t="shared" si="2"/>
        <v>88595.38097452874</v>
      </c>
      <c r="I15" s="11">
        <f t="shared" si="3"/>
        <v>311551.35999074177</v>
      </c>
      <c r="J15" s="11">
        <f t="shared" si="4"/>
        <v>311551.36</v>
      </c>
    </row>
    <row r="16" spans="1:10" ht="46.5" customHeight="1">
      <c r="A16" s="19" t="s">
        <v>60</v>
      </c>
      <c r="B16" s="9" t="s">
        <v>8</v>
      </c>
      <c r="C16" s="10">
        <v>1615.43</v>
      </c>
      <c r="D16" s="11">
        <f t="shared" si="0"/>
        <v>331730.473780663</v>
      </c>
      <c r="E16" s="11">
        <v>131</v>
      </c>
      <c r="F16" s="10">
        <f t="shared" si="1"/>
        <v>119084.31469298246</v>
      </c>
      <c r="G16" s="11">
        <v>1139.5</v>
      </c>
      <c r="H16" s="11">
        <f t="shared" si="2"/>
        <v>180921.92942737546</v>
      </c>
      <c r="I16" s="11">
        <f t="shared" si="3"/>
        <v>631736.7179010209</v>
      </c>
      <c r="J16" s="11">
        <f t="shared" si="4"/>
        <v>631736.72</v>
      </c>
    </row>
    <row r="17" spans="1:10" ht="46.5" customHeight="1">
      <c r="A17" s="19" t="s">
        <v>61</v>
      </c>
      <c r="B17" s="9" t="s">
        <v>5</v>
      </c>
      <c r="C17" s="10">
        <v>2891.91</v>
      </c>
      <c r="D17" s="11">
        <f t="shared" si="0"/>
        <v>593857.1615180088</v>
      </c>
      <c r="E17" s="11">
        <v>169</v>
      </c>
      <c r="F17" s="10">
        <f t="shared" si="1"/>
        <v>153627.85635964913</v>
      </c>
      <c r="G17" s="11">
        <v>1086.5</v>
      </c>
      <c r="H17" s="11">
        <f t="shared" si="2"/>
        <v>172506.95596563705</v>
      </c>
      <c r="I17" s="11">
        <f t="shared" si="3"/>
        <v>919991.9738432949</v>
      </c>
      <c r="J17" s="11">
        <f t="shared" si="4"/>
        <v>919991.97</v>
      </c>
    </row>
    <row r="18" spans="1:10" ht="46.5" customHeight="1">
      <c r="A18" s="19" t="s">
        <v>51</v>
      </c>
      <c r="B18" s="9" t="s">
        <v>56</v>
      </c>
      <c r="C18" s="10">
        <v>747.57</v>
      </c>
      <c r="D18" s="11">
        <f t="shared" si="0"/>
        <v>153514.38953356707</v>
      </c>
      <c r="E18" s="11">
        <v>90</v>
      </c>
      <c r="F18" s="10">
        <f t="shared" si="1"/>
        <v>81813.65131578947</v>
      </c>
      <c r="G18" s="11">
        <v>436</v>
      </c>
      <c r="H18" s="11">
        <f t="shared" si="2"/>
        <v>69225.06470411207</v>
      </c>
      <c r="I18" s="11">
        <f t="shared" si="3"/>
        <v>304553.1055534686</v>
      </c>
      <c r="J18" s="11">
        <f t="shared" si="4"/>
        <v>304553.11</v>
      </c>
    </row>
    <row r="19" spans="1:10" ht="46.5" customHeight="1">
      <c r="A19" s="19" t="s">
        <v>62</v>
      </c>
      <c r="B19" s="9" t="s">
        <v>12</v>
      </c>
      <c r="C19" s="10">
        <v>988.54</v>
      </c>
      <c r="D19" s="11">
        <f t="shared" si="0"/>
        <v>202997.86592494664</v>
      </c>
      <c r="E19" s="11">
        <v>152</v>
      </c>
      <c r="F19" s="10">
        <f t="shared" si="1"/>
        <v>138174.16666666666</v>
      </c>
      <c r="G19" s="11">
        <v>868</v>
      </c>
      <c r="H19" s="11">
        <f t="shared" si="2"/>
        <v>137815.03707148915</v>
      </c>
      <c r="I19" s="11">
        <f t="shared" si="3"/>
        <v>478987.06966310245</v>
      </c>
      <c r="J19" s="11">
        <f t="shared" si="4"/>
        <v>478987.07</v>
      </c>
    </row>
    <row r="20" spans="1:10" ht="46.5" customHeight="1">
      <c r="A20" s="19" t="s">
        <v>46</v>
      </c>
      <c r="B20" s="9" t="s">
        <v>19</v>
      </c>
      <c r="C20" s="10">
        <v>703.4</v>
      </c>
      <c r="D20" s="11">
        <f t="shared" si="0"/>
        <v>144444.02744614024</v>
      </c>
      <c r="E20" s="11">
        <v>138</v>
      </c>
      <c r="F20" s="10">
        <f t="shared" si="1"/>
        <v>125447.59868421052</v>
      </c>
      <c r="G20" s="11">
        <v>767</v>
      </c>
      <c r="H20" s="11">
        <f t="shared" si="2"/>
        <v>121778.95556893108</v>
      </c>
      <c r="I20" s="11">
        <f t="shared" si="3"/>
        <v>391670.5816992818</v>
      </c>
      <c r="J20" s="11">
        <f t="shared" si="4"/>
        <v>391670.58</v>
      </c>
    </row>
    <row r="21" spans="1:10" ht="46.5" customHeight="1">
      <c r="A21" s="19" t="s">
        <v>63</v>
      </c>
      <c r="B21" s="9" t="s">
        <v>9</v>
      </c>
      <c r="C21" s="10">
        <v>756.96</v>
      </c>
      <c r="D21" s="11">
        <f t="shared" si="0"/>
        <v>155442.6372130087</v>
      </c>
      <c r="E21" s="11">
        <v>112</v>
      </c>
      <c r="F21" s="10">
        <f t="shared" si="1"/>
        <v>101812.54385964911</v>
      </c>
      <c r="G21" s="11">
        <v>472.5</v>
      </c>
      <c r="H21" s="11">
        <f t="shared" si="2"/>
        <v>75020.28227681869</v>
      </c>
      <c r="I21" s="11">
        <f t="shared" si="3"/>
        <v>332275.4633494765</v>
      </c>
      <c r="J21" s="11">
        <f t="shared" si="4"/>
        <v>332275.46</v>
      </c>
    </row>
    <row r="22" spans="1:10" ht="46.5" customHeight="1">
      <c r="A22" s="19" t="s">
        <v>64</v>
      </c>
      <c r="B22" s="9" t="s">
        <v>17</v>
      </c>
      <c r="C22" s="10">
        <v>543.36</v>
      </c>
      <c r="D22" s="11">
        <f t="shared" si="0"/>
        <v>111579.62290749895</v>
      </c>
      <c r="E22" s="11">
        <v>134</v>
      </c>
      <c r="F22" s="10">
        <f t="shared" si="1"/>
        <v>121811.43640350876</v>
      </c>
      <c r="G22" s="11">
        <v>761</v>
      </c>
      <c r="H22" s="11">
        <f t="shared" si="2"/>
        <v>120826.31706382862</v>
      </c>
      <c r="I22" s="11">
        <f t="shared" si="3"/>
        <v>354217.37637483637</v>
      </c>
      <c r="J22" s="11">
        <f t="shared" si="4"/>
        <v>354217.38</v>
      </c>
    </row>
    <row r="23" spans="1:10" ht="46.5" customHeight="1">
      <c r="A23" s="19" t="s">
        <v>53</v>
      </c>
      <c r="B23" s="9" t="s">
        <v>13</v>
      </c>
      <c r="C23" s="10">
        <v>917</v>
      </c>
      <c r="D23" s="11">
        <f t="shared" si="0"/>
        <v>188307.04175165</v>
      </c>
      <c r="E23" s="11">
        <v>142</v>
      </c>
      <c r="F23" s="10">
        <f t="shared" si="1"/>
        <v>129083.76096491228</v>
      </c>
      <c r="G23" s="11">
        <v>905</v>
      </c>
      <c r="H23" s="11">
        <f t="shared" si="2"/>
        <v>143689.64118628766</v>
      </c>
      <c r="I23" s="11">
        <f t="shared" si="3"/>
        <v>461080.4439028499</v>
      </c>
      <c r="J23" s="11">
        <f t="shared" si="4"/>
        <v>461080.44</v>
      </c>
    </row>
    <row r="24" spans="1:10" ht="46.5" customHeight="1">
      <c r="A24" s="19" t="s">
        <v>55</v>
      </c>
      <c r="B24" s="9" t="s">
        <v>2</v>
      </c>
      <c r="C24" s="10">
        <v>699.6</v>
      </c>
      <c r="D24" s="11">
        <f t="shared" si="0"/>
        <v>143663.69292197857</v>
      </c>
      <c r="E24" s="11">
        <v>145</v>
      </c>
      <c r="F24" s="10">
        <f t="shared" si="1"/>
        <v>131810.8826754386</v>
      </c>
      <c r="G24" s="11">
        <v>863</v>
      </c>
      <c r="H24" s="11">
        <f t="shared" si="2"/>
        <v>137021.17165057044</v>
      </c>
      <c r="I24" s="11">
        <f t="shared" si="3"/>
        <v>412495.74724798766</v>
      </c>
      <c r="J24" s="11">
        <f t="shared" si="4"/>
        <v>412495.75</v>
      </c>
    </row>
    <row r="25" spans="1:10" ht="46.5" customHeight="1">
      <c r="A25" s="19" t="s">
        <v>65</v>
      </c>
      <c r="B25" s="9" t="s">
        <v>6</v>
      </c>
      <c r="C25" s="10">
        <v>941.15</v>
      </c>
      <c r="D25" s="11">
        <f t="shared" si="0"/>
        <v>193266.2730038881</v>
      </c>
      <c r="E25" s="11">
        <v>80</v>
      </c>
      <c r="F25" s="10">
        <f t="shared" si="1"/>
        <v>72723.24561403508</v>
      </c>
      <c r="G25" s="11">
        <v>356</v>
      </c>
      <c r="H25" s="11">
        <f t="shared" si="2"/>
        <v>56523.2179694126</v>
      </c>
      <c r="I25" s="11">
        <f t="shared" si="3"/>
        <v>322512.7365873358</v>
      </c>
      <c r="J25" s="11">
        <f t="shared" si="4"/>
        <v>322512.74</v>
      </c>
    </row>
    <row r="26" spans="1:10" ht="46.5" customHeight="1">
      <c r="A26" s="19" t="s">
        <v>66</v>
      </c>
      <c r="B26" s="9" t="s">
        <v>18</v>
      </c>
      <c r="C26" s="10">
        <v>1223.4</v>
      </c>
      <c r="D26" s="11">
        <f t="shared" si="0"/>
        <v>251226.64654195053</v>
      </c>
      <c r="E26" s="11">
        <v>107</v>
      </c>
      <c r="F26" s="10">
        <f t="shared" si="1"/>
        <v>97267.34100877192</v>
      </c>
      <c r="G26" s="11">
        <v>800</v>
      </c>
      <c r="H26" s="11">
        <f t="shared" si="2"/>
        <v>127018.46734699461</v>
      </c>
      <c r="I26" s="11">
        <f t="shared" si="3"/>
        <v>475512.45489771705</v>
      </c>
      <c r="J26" s="11">
        <f t="shared" si="4"/>
        <v>475512.45</v>
      </c>
    </row>
    <row r="27" spans="1:10" ht="46.5" customHeight="1">
      <c r="A27" s="19" t="s">
        <v>67</v>
      </c>
      <c r="B27" s="9" t="s">
        <v>41</v>
      </c>
      <c r="C27" s="10">
        <v>2819.7</v>
      </c>
      <c r="D27" s="11">
        <f t="shared" si="0"/>
        <v>579028.7520470311</v>
      </c>
      <c r="E27" s="11">
        <v>148</v>
      </c>
      <c r="F27" s="10">
        <f t="shared" si="1"/>
        <v>134538.00438596492</v>
      </c>
      <c r="G27" s="11">
        <v>1183</v>
      </c>
      <c r="H27" s="11">
        <f t="shared" si="2"/>
        <v>187828.55858936827</v>
      </c>
      <c r="I27" s="11">
        <f t="shared" si="3"/>
        <v>901395.3150223643</v>
      </c>
      <c r="J27" s="11">
        <f t="shared" si="4"/>
        <v>901395.32</v>
      </c>
    </row>
    <row r="28" spans="1:10" ht="46.5" customHeight="1">
      <c r="A28" s="19" t="s">
        <v>68</v>
      </c>
      <c r="B28" s="9" t="s">
        <v>43</v>
      </c>
      <c r="C28" s="10">
        <v>816.92</v>
      </c>
      <c r="D28" s="11">
        <f t="shared" si="0"/>
        <v>167755.4945995179</v>
      </c>
      <c r="E28" s="11">
        <v>82</v>
      </c>
      <c r="F28" s="10">
        <f t="shared" si="1"/>
        <v>74541.32675438597</v>
      </c>
      <c r="G28" s="11">
        <v>477</v>
      </c>
      <c r="H28" s="11">
        <f t="shared" si="2"/>
        <v>75734.76115564554</v>
      </c>
      <c r="I28" s="11">
        <f t="shared" si="3"/>
        <v>318031.5825095494</v>
      </c>
      <c r="J28" s="11">
        <f t="shared" si="4"/>
        <v>318031.58</v>
      </c>
    </row>
    <row r="29" spans="1:10" ht="46.5" customHeight="1">
      <c r="A29" s="19" t="s">
        <v>52</v>
      </c>
      <c r="B29" s="9" t="s">
        <v>42</v>
      </c>
      <c r="C29" s="10">
        <v>1835.96</v>
      </c>
      <c r="D29" s="11">
        <f t="shared" si="0"/>
        <v>377016.571836815</v>
      </c>
      <c r="E29" s="11">
        <v>174</v>
      </c>
      <c r="F29" s="10">
        <f t="shared" si="1"/>
        <v>158173.05921052632</v>
      </c>
      <c r="G29" s="11">
        <v>770</v>
      </c>
      <c r="H29" s="11">
        <f t="shared" si="2"/>
        <v>122255.27482148231</v>
      </c>
      <c r="I29" s="11">
        <f t="shared" si="3"/>
        <v>657444.9058688236</v>
      </c>
      <c r="J29" s="11">
        <f t="shared" si="4"/>
        <v>657444.91</v>
      </c>
    </row>
    <row r="30" spans="1:10" ht="61.5" customHeight="1">
      <c r="A30" s="19" t="s">
        <v>69</v>
      </c>
      <c r="B30" s="9" t="s">
        <v>20</v>
      </c>
      <c r="C30" s="10">
        <v>1341.2</v>
      </c>
      <c r="D30" s="11">
        <f t="shared" si="0"/>
        <v>275417.0167909629</v>
      </c>
      <c r="E30" s="11">
        <v>105</v>
      </c>
      <c r="F30" s="10">
        <f t="shared" si="1"/>
        <v>95449.25986842105</v>
      </c>
      <c r="G30" s="11">
        <v>488</v>
      </c>
      <c r="H30" s="11">
        <f t="shared" si="2"/>
        <v>77481.26508166672</v>
      </c>
      <c r="I30" s="11">
        <f t="shared" si="3"/>
        <v>448347.54174105066</v>
      </c>
      <c r="J30" s="11">
        <f t="shared" si="4"/>
        <v>448347.54</v>
      </c>
    </row>
    <row r="31" spans="1:10" ht="46.5" customHeight="1">
      <c r="A31" s="19" t="s">
        <v>70</v>
      </c>
      <c r="B31" s="9" t="s">
        <v>25</v>
      </c>
      <c r="C31" s="10">
        <v>583.8</v>
      </c>
      <c r="D31" s="11">
        <f t="shared" si="0"/>
        <v>119884.02505410388</v>
      </c>
      <c r="E31" s="11">
        <v>109</v>
      </c>
      <c r="F31" s="10">
        <f t="shared" si="1"/>
        <v>99085.42214912281</v>
      </c>
      <c r="G31" s="11">
        <v>485</v>
      </c>
      <c r="H31" s="11">
        <f t="shared" si="2"/>
        <v>77004.94582911549</v>
      </c>
      <c r="I31" s="11">
        <f t="shared" si="3"/>
        <v>295974.3930323422</v>
      </c>
      <c r="J31" s="11">
        <f t="shared" si="4"/>
        <v>295974.39</v>
      </c>
    </row>
    <row r="32" spans="1:10" ht="46.5" customHeight="1">
      <c r="A32" s="19" t="s">
        <v>49</v>
      </c>
      <c r="B32" s="9" t="s">
        <v>54</v>
      </c>
      <c r="C32" s="10">
        <v>569.88</v>
      </c>
      <c r="D32" s="11">
        <f t="shared" si="0"/>
        <v>117025.53648138528</v>
      </c>
      <c r="E32" s="11">
        <v>117</v>
      </c>
      <c r="F32" s="10">
        <f t="shared" si="1"/>
        <v>106357.74671052632</v>
      </c>
      <c r="G32" s="11">
        <v>497</v>
      </c>
      <c r="H32" s="11">
        <f t="shared" si="2"/>
        <v>78910.2228393204</v>
      </c>
      <c r="I32" s="11">
        <f t="shared" si="3"/>
        <v>302293.50603123195</v>
      </c>
      <c r="J32" s="11">
        <f>ROUND(I32,2)+0.01</f>
        <v>302293.52</v>
      </c>
    </row>
    <row r="33" spans="1:10" ht="37.5" customHeight="1">
      <c r="A33" s="5"/>
      <c r="B33" s="33" t="s">
        <v>3</v>
      </c>
      <c r="C33" s="12">
        <f>SUM(C7:C32)</f>
        <v>28260.440000000002</v>
      </c>
      <c r="D33" s="12">
        <f aca="true" t="shared" si="5" ref="D33:J33">SUM(D7:D32)</f>
        <v>5803315</v>
      </c>
      <c r="E33" s="12">
        <f t="shared" si="5"/>
        <v>3192</v>
      </c>
      <c r="F33" s="12">
        <f t="shared" si="5"/>
        <v>2901657.5000000005</v>
      </c>
      <c r="G33" s="12">
        <f t="shared" si="5"/>
        <v>18275.5</v>
      </c>
      <c r="H33" s="12">
        <f t="shared" si="5"/>
        <v>2901657.4999999995</v>
      </c>
      <c r="I33" s="12">
        <f t="shared" si="5"/>
        <v>11606629.999999998</v>
      </c>
      <c r="J33" s="12">
        <f t="shared" si="5"/>
        <v>11606630</v>
      </c>
    </row>
    <row r="34" spans="1:10" ht="64.5" customHeight="1">
      <c r="A34" s="6"/>
      <c r="B34" s="27" t="s">
        <v>27</v>
      </c>
      <c r="C34" s="13">
        <f>C33</f>
        <v>28260.440000000002</v>
      </c>
      <c r="D34" s="17"/>
      <c r="E34" s="27" t="s">
        <v>29</v>
      </c>
      <c r="F34" s="13">
        <f>0.5*11606630</f>
        <v>5803315</v>
      </c>
      <c r="G34" s="17"/>
      <c r="H34" s="17"/>
      <c r="I34" s="17"/>
      <c r="J34" s="17"/>
    </row>
    <row r="35" spans="1:10" ht="42.75" customHeight="1">
      <c r="A35" s="6"/>
      <c r="B35" s="27" t="s">
        <v>36</v>
      </c>
      <c r="C35" s="13">
        <f>0.5*11606630</f>
        <v>5803315</v>
      </c>
      <c r="D35" s="17"/>
      <c r="E35" s="27" t="s">
        <v>30</v>
      </c>
      <c r="F35" s="13">
        <f>0.5*F34</f>
        <v>2901657.5</v>
      </c>
      <c r="G35" s="17"/>
      <c r="H35" s="17"/>
      <c r="I35" s="17"/>
      <c r="J35" s="17"/>
    </row>
    <row r="36" spans="1:10" ht="69" customHeight="1">
      <c r="A36" s="6"/>
      <c r="B36" s="27" t="s">
        <v>28</v>
      </c>
      <c r="C36" s="13">
        <f>C35/C34</f>
        <v>205.35119056886586</v>
      </c>
      <c r="D36" s="17"/>
      <c r="E36" s="27" t="s">
        <v>37</v>
      </c>
      <c r="F36" s="13">
        <f>E33</f>
        <v>3192</v>
      </c>
      <c r="G36" s="17"/>
      <c r="H36" s="17"/>
      <c r="I36" s="17"/>
      <c r="J36" s="17"/>
    </row>
    <row r="37" spans="1:10" ht="65.25" customHeight="1">
      <c r="A37" s="6"/>
      <c r="B37" s="7"/>
      <c r="C37" s="17"/>
      <c r="D37" s="17"/>
      <c r="E37" s="27" t="s">
        <v>31</v>
      </c>
      <c r="F37" s="13">
        <f>F35/F36</f>
        <v>909.0405701754386</v>
      </c>
      <c r="G37" s="17"/>
      <c r="H37" s="17"/>
      <c r="I37" s="17"/>
      <c r="J37" s="17"/>
    </row>
    <row r="38" spans="1:10" ht="54.75" customHeight="1">
      <c r="A38" s="6"/>
      <c r="B38" s="7"/>
      <c r="C38" s="17"/>
      <c r="D38" s="17"/>
      <c r="E38" s="27" t="s">
        <v>32</v>
      </c>
      <c r="F38" s="13">
        <f>F34-F35</f>
        <v>2901657.5</v>
      </c>
      <c r="G38" s="17"/>
      <c r="H38" s="17"/>
      <c r="I38" s="17"/>
      <c r="J38" s="17"/>
    </row>
    <row r="39" spans="1:10" ht="72.75" customHeight="1">
      <c r="A39" s="6"/>
      <c r="B39" s="7"/>
      <c r="C39" s="17"/>
      <c r="D39" s="17"/>
      <c r="E39" s="27" t="s">
        <v>38</v>
      </c>
      <c r="F39" s="13">
        <f>G33</f>
        <v>18275.5</v>
      </c>
      <c r="G39" s="17"/>
      <c r="H39" s="17"/>
      <c r="I39" s="17"/>
      <c r="J39" s="17"/>
    </row>
    <row r="40" spans="1:10" ht="66" customHeight="1">
      <c r="A40" s="6"/>
      <c r="B40" s="7"/>
      <c r="C40" s="17"/>
      <c r="D40" s="17"/>
      <c r="E40" s="27" t="s">
        <v>33</v>
      </c>
      <c r="F40" s="13">
        <f>F38/F39</f>
        <v>158.77308418374326</v>
      </c>
      <c r="G40" s="17"/>
      <c r="H40" s="17"/>
      <c r="I40" s="17"/>
      <c r="J40" s="17"/>
    </row>
    <row r="41" spans="2:4" ht="18.75">
      <c r="B41" s="21"/>
      <c r="C41" s="3"/>
      <c r="D41" s="1"/>
    </row>
    <row r="42" spans="2:4" ht="18.75">
      <c r="B42" s="21"/>
      <c r="C42" s="3"/>
      <c r="D42" s="1"/>
    </row>
    <row r="43" spans="2:4" ht="18.75">
      <c r="B43" s="21"/>
      <c r="C43" s="3"/>
      <c r="D43" s="1"/>
    </row>
    <row r="44" ht="18.75">
      <c r="B44" s="21"/>
    </row>
    <row r="45" ht="15.75">
      <c r="B45" s="1"/>
    </row>
    <row r="51" spans="9:10" ht="15.75">
      <c r="I51" s="8"/>
      <c r="J51" s="8"/>
    </row>
  </sheetData>
  <sheetProtection/>
  <mergeCells count="2">
    <mergeCell ref="C5:D5"/>
    <mergeCell ref="E5:H5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landscape" paperSize="9" scale="45" r:id="rId1"/>
  <rowBreaks count="1" manualBreakCount="1">
    <brk id="2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2023-07-13T10:17:19Z</cp:lastPrinted>
  <dcterms:created xsi:type="dcterms:W3CDTF">2004-01-09T07:03:24Z</dcterms:created>
  <dcterms:modified xsi:type="dcterms:W3CDTF">2023-07-18T09:07:15Z</dcterms:modified>
  <cp:category/>
  <cp:version/>
  <cp:contentType/>
  <cp:contentStatus/>
</cp:coreProperties>
</file>